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 Navedo\Dropbox\3 - Asistente virtual\Sportguru\0 - Análisis de estadísticas\Tipsters\"/>
    </mc:Choice>
  </mc:AlternateContent>
  <xr:revisionPtr revIDLastSave="0" documentId="13_ncr:1_{B34521D4-F328-46A1-AAD0-3627EFEA4E4F}" xr6:coauthVersionLast="46" xr6:coauthVersionMax="4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L3" i="1" l="1"/>
  <c r="K3" i="1"/>
  <c r="D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K7" i="1" l="1"/>
  <c r="E3" i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F3" i="1"/>
  <c r="J3" i="1" l="1"/>
  <c r="M3" i="1" s="1"/>
  <c r="H3" i="1"/>
</calcChain>
</file>

<file path=xl/sharedStrings.xml><?xml version="1.0" encoding="utf-8"?>
<sst xmlns="http://schemas.openxmlformats.org/spreadsheetml/2006/main" count="399" uniqueCount="151">
  <si>
    <t>Stake</t>
  </si>
  <si>
    <t>Cuota</t>
  </si>
  <si>
    <t>Pick</t>
  </si>
  <si>
    <t>Yield</t>
  </si>
  <si>
    <t>W/L/V</t>
  </si>
  <si>
    <t>BET365</t>
  </si>
  <si>
    <t>PRE</t>
  </si>
  <si>
    <t>W</t>
  </si>
  <si>
    <t>Hayward +4,5 asistencias</t>
  </si>
  <si>
    <t>AlcatrazBets</t>
  </si>
  <si>
    <t>Everton - Southampton</t>
  </si>
  <si>
    <t>Everton win</t>
  </si>
  <si>
    <t>WH</t>
  </si>
  <si>
    <t>Laprovittola +4,5 asistencias</t>
  </si>
  <si>
    <t>L</t>
  </si>
  <si>
    <t>Zenit - Alba Berlin</t>
  </si>
  <si>
    <t>Khimki - Madrid</t>
  </si>
  <si>
    <t>Alex Poythress +8,5 puntos</t>
  </si>
  <si>
    <t>Barça - Sevilla</t>
  </si>
  <si>
    <t>Milano - Fenerbahce</t>
  </si>
  <si>
    <t>BWIN</t>
  </si>
  <si>
    <t>Chacho +4,5 asistencias</t>
  </si>
  <si>
    <t>Khimki - Alba Berlin</t>
  </si>
  <si>
    <t>Shved +7,5 asistencias</t>
  </si>
  <si>
    <t>Eintracht - Stuttgart</t>
  </si>
  <si>
    <t>Eintracht win</t>
  </si>
  <si>
    <t>Juventus - Lazio</t>
  </si>
  <si>
    <t>BTS + tarjetas</t>
  </si>
  <si>
    <t>Atlético - Madrid</t>
  </si>
  <si>
    <t>CA (corners, amarillas)</t>
  </si>
  <si>
    <t>CA (-2,5 goles + tarjetas)</t>
  </si>
  <si>
    <t>Inter - Atalanta</t>
  </si>
  <si>
    <t>Cristian Romero amonestado</t>
  </si>
  <si>
    <t>PSG - Barça</t>
  </si>
  <si>
    <t>Busquets amonestado</t>
  </si>
  <si>
    <t>Estrella Roja - Khimki</t>
  </si>
  <si>
    <t>Errick McCollum +2,5 asistencias</t>
  </si>
  <si>
    <t>Orlando - Spurs</t>
  </si>
  <si>
    <t>Derrick White +0,5 tapones</t>
  </si>
  <si>
    <t>Pacers - Lakers</t>
  </si>
  <si>
    <t>Harrell +14,5 puntos</t>
  </si>
  <si>
    <t>Atlanta - Kings</t>
  </si>
  <si>
    <t>Capela +30,5 puntos y rebotes</t>
  </si>
  <si>
    <t>Capela +20 P +20 R</t>
  </si>
  <si>
    <t>Memphis - Oklahoma</t>
  </si>
  <si>
    <t>Ja Morant +7,5 asistencias</t>
  </si>
  <si>
    <t>Atlanta - Cavs</t>
  </si>
  <si>
    <t>Jarret Allen +24,5 puntos + rebotes</t>
  </si>
  <si>
    <t>Hornets - Kings</t>
  </si>
  <si>
    <t>LaMelo Ball +7,5 asistencias</t>
  </si>
  <si>
    <t>LaMello Ball +10 R +10 A</t>
  </si>
  <si>
    <t>Madrid - Atalanta</t>
  </si>
  <si>
    <t>CA (gol y +1,5 tarjetas Atalanta)</t>
  </si>
  <si>
    <t>Celtics - Utah</t>
  </si>
  <si>
    <t>Theis +0,5 triples</t>
  </si>
  <si>
    <t>Wizards - Kings</t>
  </si>
  <si>
    <t>Westbrook +10 R y +10 A</t>
  </si>
  <si>
    <t>Lakers - Hornets</t>
  </si>
  <si>
    <t>Schroder +5,5 asistencias</t>
  </si>
  <si>
    <t>Khimki - Valencia</t>
  </si>
  <si>
    <t>Errick McCollum +13,5 puntos</t>
  </si>
  <si>
    <t>Milano - Barça</t>
  </si>
  <si>
    <t>Chacho -5,5 asistencias</t>
  </si>
  <si>
    <t>Celtics - Kings</t>
  </si>
  <si>
    <t>Theis +1,5 asistencias</t>
  </si>
  <si>
    <t>Bulls - Nuggets</t>
  </si>
  <si>
    <t>Satoransky +5,5 asistencias</t>
  </si>
  <si>
    <t>Spezia - Cagliari</t>
  </si>
  <si>
    <t>más de 1 tarjeta cada equipo</t>
  </si>
  <si>
    <t>Atlanta - Lakers</t>
  </si>
  <si>
    <t>Trae Young</t>
  </si>
  <si>
    <t>Celtics - Orlando</t>
  </si>
  <si>
    <t>Aston Villa - Tottenham</t>
  </si>
  <si>
    <t>Amarilla Hojbjerg + D. Luiz</t>
  </si>
  <si>
    <t>Larry Nance Jr. +0,5 tapones</t>
  </si>
  <si>
    <t>Sixers - Knicks</t>
  </si>
  <si>
    <t>Tobias Harris +0,5 tapones</t>
  </si>
  <si>
    <t>Hornets - Spurs</t>
  </si>
  <si>
    <t>DeRozan doble doble</t>
  </si>
  <si>
    <t>Lakers - Pelicans</t>
  </si>
  <si>
    <t>Kuzma +2,5 asistencias</t>
  </si>
  <si>
    <t>Kuzma +5 asistencias</t>
  </si>
  <si>
    <t>Sixers - Warriors</t>
  </si>
  <si>
    <t>Howard +10,5 rebotes</t>
  </si>
  <si>
    <t>Capela +26,5 puntos y rebotes</t>
  </si>
  <si>
    <t>Raptors - Denver</t>
  </si>
  <si>
    <t>Lowry +6,5 asistencias</t>
  </si>
  <si>
    <t>Celtics - Bucks</t>
  </si>
  <si>
    <t>Madrid - Asvel</t>
  </si>
  <si>
    <t>Laprovittola +6,5 puntos</t>
  </si>
  <si>
    <t>Portland - Miami</t>
  </si>
  <si>
    <t>Kanter doble doble</t>
  </si>
  <si>
    <t>CSKA - Estrella Roja</t>
  </si>
  <si>
    <t>Voigtmann más de 5 rebotes</t>
  </si>
  <si>
    <t>Calathes +6,5 asistencias</t>
  </si>
  <si>
    <t>Memphis - Utah</t>
  </si>
  <si>
    <t>Valanciunas +0,5 triples</t>
  </si>
  <si>
    <t>Suns - Raptors</t>
  </si>
  <si>
    <t>Ayton doble doble</t>
  </si>
  <si>
    <t>Hornets - Miami</t>
  </si>
  <si>
    <t>Rozier +3,5 asistencias</t>
  </si>
  <si>
    <t>Fox +1,5 robos</t>
  </si>
  <si>
    <t>Plumlee doble doble</t>
  </si>
  <si>
    <t>Robert Williams +2,5 tapones</t>
  </si>
  <si>
    <t>Chris Paul +29,5 P/R/A</t>
  </si>
  <si>
    <t>Collins +6,5 rebotes</t>
  </si>
  <si>
    <t>Kanter +19,5 puntos y rebotes</t>
  </si>
  <si>
    <t>Kuzma +3,5 asistencias</t>
  </si>
  <si>
    <t>DeRozan +6,5 asistencias</t>
  </si>
  <si>
    <t>Myles Turner +3,5 tapones</t>
  </si>
  <si>
    <t>Bam Adebayo +1,5 tapones</t>
  </si>
  <si>
    <t>Efes -2 hándicap</t>
  </si>
  <si>
    <t>Rozier +4,5 asistencias</t>
  </si>
  <si>
    <t>BETWAY</t>
  </si>
  <si>
    <t>Fall +8,5 puntos</t>
  </si>
  <si>
    <t>Kings - Cavaliers</t>
  </si>
  <si>
    <t>Detroit - Wizards</t>
  </si>
  <si>
    <t>Boston - Oklahoma</t>
  </si>
  <si>
    <t>Suns - Hornets</t>
  </si>
  <si>
    <t>Atlanta - Denver</t>
  </si>
  <si>
    <t>Portland - Toronto</t>
  </si>
  <si>
    <t>Lakers - Orlando</t>
  </si>
  <si>
    <t>Spurs - Kings</t>
  </si>
  <si>
    <t>Pacers - Wizards</t>
  </si>
  <si>
    <t>Miami - Knicks</t>
  </si>
  <si>
    <t>Madrid - Efes</t>
  </si>
  <si>
    <t>Hornets - Wizards</t>
  </si>
  <si>
    <t>Asvel - Khimki</t>
  </si>
  <si>
    <t>Barça - Alba</t>
  </si>
  <si>
    <t>Premier League</t>
  </si>
  <si>
    <t>Euroliga</t>
  </si>
  <si>
    <t>Copa del Rey</t>
  </si>
  <si>
    <t>Bundesliga</t>
  </si>
  <si>
    <t>Serie A</t>
  </si>
  <si>
    <t>Liga Santander</t>
  </si>
  <si>
    <t>Champions League</t>
  </si>
  <si>
    <t>NBA</t>
  </si>
  <si>
    <t>Competición</t>
  </si>
  <si>
    <t>Bookie</t>
  </si>
  <si>
    <t>Partido</t>
  </si>
  <si>
    <t>Picks</t>
  </si>
  <si>
    <t>Unidades apostadas</t>
  </si>
  <si>
    <t>Unidades</t>
  </si>
  <si>
    <t>PRE/LIVE</t>
  </si>
  <si>
    <t>Wins</t>
  </si>
  <si>
    <t>Loses</t>
  </si>
  <si>
    <t>Voids</t>
  </si>
  <si>
    <t>Cavs - Raptors</t>
  </si>
  <si>
    <t>Beneficio</t>
  </si>
  <si>
    <t>Win rate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</si>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</sst>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b/>
      <i/>
      <sz val="20"/>
      <color rgb="FFDDE2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6" xfId="0" applyBorder="1"/>
    <xf numFmtId="0" fontId="2" fillId="5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5" borderId="9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3" xfId="0" applyFont="1" applyBorder="1"/>
    <xf numFmtId="2" fontId="2" fillId="0" borderId="7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DDE200"/>
      <color rgb="FF000000"/>
      <color rgb="FFE0E0E0"/>
      <color rgb="FFE1F200"/>
      <color rgb="FF00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zoomScaleNormal="100" workbookViewId="0">
      <selection activeCell="P16" sqref="P16"/>
    </sheetView>
  </sheetViews>
  <sheetFormatPr baseColWidth="10" defaultColWidth="11.42578125" defaultRowHeight="15.75" x14ac:dyDescent="0.25"/>
  <cols>
    <col min="1" max="1" width="16.7109375" customWidth="1"/>
    <col min="2" max="2" width="23.7109375" style="1" customWidth="1"/>
    <col min="3" max="3" width="28.85546875" style="1" customWidth="1"/>
    <col min="4" max="4" width="38.28515625" style="1" customWidth="1"/>
    <col min="5" max="5" width="13.5703125" style="1" customWidth="1"/>
    <col min="6" max="6" width="12.42578125" style="1" customWidth="1"/>
    <col min="7" max="7" width="11.42578125" style="1" customWidth="1"/>
    <col min="8" max="9" width="11.42578125" style="1" hidden="1" customWidth="1"/>
    <col min="10" max="10" width="12" style="1" customWidth="1"/>
    <col min="11" max="11" width="12.28515625" style="1" customWidth="1"/>
    <col min="12" max="12" width="12.42578125" style="1" customWidth="1"/>
    <col min="13" max="13" width="13.28515625" style="1" customWidth="1"/>
    <col min="14" max="14" width="11.7109375" style="1" customWidth="1"/>
  </cols>
  <sheetData>
    <row r="1" spans="1:14" ht="16.5" thickBot="1" x14ac:dyDescent="0.3"/>
    <row r="2" spans="1:14" ht="17.25" thickTop="1" thickBot="1" x14ac:dyDescent="0.3">
      <c r="A2" s="44" t="s">
        <v>9</v>
      </c>
      <c r="B2" s="45"/>
      <c r="C2" s="46"/>
      <c r="D2" s="22" t="s">
        <v>141</v>
      </c>
      <c r="E2" s="3" t="s">
        <v>150</v>
      </c>
      <c r="F2" s="3" t="s">
        <v>3</v>
      </c>
      <c r="G2" s="3" t="s">
        <v>140</v>
      </c>
      <c r="H2" s="3" t="s">
        <v>3</v>
      </c>
      <c r="I2" s="3" t="s">
        <v>140</v>
      </c>
      <c r="J2" s="3" t="s">
        <v>144</v>
      </c>
      <c r="K2" s="3" t="s">
        <v>145</v>
      </c>
      <c r="L2" s="3" t="s">
        <v>146</v>
      </c>
      <c r="M2" s="3" t="s">
        <v>149</v>
      </c>
    </row>
    <row r="3" spans="1:14" ht="15.75" customHeight="1" thickTop="1" thickBot="1" x14ac:dyDescent="0.3">
      <c r="A3" s="47"/>
      <c r="B3" s="48"/>
      <c r="C3" s="49"/>
      <c r="D3" s="36">
        <f>SUM(F7:F297)</f>
        <v>76.5</v>
      </c>
      <c r="E3" s="37">
        <f>SUM(J7:J297)</f>
        <v>6.66</v>
      </c>
      <c r="F3" s="4">
        <f>E3/D3</f>
        <v>8.7058823529411772E-2</v>
      </c>
      <c r="G3" s="5">
        <v>63</v>
      </c>
      <c r="H3" s="4">
        <f>(E3/D3)</f>
        <v>8.7058823529411772E-2</v>
      </c>
      <c r="I3" s="5">
        <v>63</v>
      </c>
      <c r="J3" s="25">
        <f>COUNTIF(G7:J297,"w")</f>
        <v>33</v>
      </c>
      <c r="K3" s="26">
        <f>COUNTIF(G7:G296,"l")</f>
        <v>30</v>
      </c>
      <c r="L3" s="27">
        <f>COUNTIF(G7:G296,"V")</f>
        <v>0</v>
      </c>
      <c r="M3" s="4">
        <f>J3/(J3+K3)</f>
        <v>0.52380952380952384</v>
      </c>
    </row>
    <row r="4" spans="1:14" ht="15.75" customHeight="1" thickTop="1" x14ac:dyDescent="0.25">
      <c r="B4"/>
      <c r="C4"/>
      <c r="D4"/>
      <c r="E4"/>
      <c r="F4"/>
      <c r="G4" s="23"/>
      <c r="H4"/>
      <c r="I4"/>
      <c r="J4"/>
      <c r="K4"/>
      <c r="L4"/>
      <c r="M4"/>
      <c r="N4"/>
    </row>
    <row r="5" spans="1:14" ht="15.75" customHeight="1" thickBot="1" x14ac:dyDescent="0.3">
      <c r="B5" s="2"/>
      <c r="C5" s="2"/>
      <c r="D5" s="2"/>
      <c r="E5" s="2"/>
      <c r="F5" s="2"/>
      <c r="G5" s="23"/>
      <c r="H5" s="2"/>
      <c r="I5" s="2"/>
      <c r="J5" s="2"/>
      <c r="K5" s="2"/>
      <c r="L5" s="2"/>
      <c r="M5" s="2"/>
      <c r="N5" s="23"/>
    </row>
    <row r="6" spans="1:14" ht="17.25" thickTop="1" thickBot="1" x14ac:dyDescent="0.3">
      <c r="A6" s="7" t="s">
        <v>138</v>
      </c>
      <c r="B6" s="6" t="s">
        <v>137</v>
      </c>
      <c r="C6" s="7" t="s">
        <v>139</v>
      </c>
      <c r="D6" s="7" t="s">
        <v>2</v>
      </c>
      <c r="E6" s="7" t="s">
        <v>1</v>
      </c>
      <c r="F6" s="7" t="s">
        <v>0</v>
      </c>
      <c r="G6" s="7" t="s">
        <v>4</v>
      </c>
      <c r="H6" s="7"/>
      <c r="I6" s="8"/>
      <c r="J6" s="7" t="s">
        <v>148</v>
      </c>
      <c r="K6" s="9" t="s">
        <v>142</v>
      </c>
      <c r="L6" s="42" t="s">
        <v>143</v>
      </c>
      <c r="M6" s="43"/>
      <c r="N6" s="24"/>
    </row>
    <row r="7" spans="1:14" ht="16.5" thickTop="1" x14ac:dyDescent="0.25">
      <c r="A7" s="10" t="s">
        <v>5</v>
      </c>
      <c r="B7" s="29" t="s">
        <v>129</v>
      </c>
      <c r="C7" s="10" t="s">
        <v>10</v>
      </c>
      <c r="D7" s="10" t="s">
        <v>11</v>
      </c>
      <c r="E7" s="11">
        <v>1.95</v>
      </c>
      <c r="F7" s="10">
        <v>1</v>
      </c>
      <c r="G7" s="20" t="s">
        <v>7</v>
      </c>
      <c r="H7" s="12"/>
      <c r="I7" s="13"/>
      <c r="J7" s="19">
        <f t="shared" ref="J7:J38" si="0">IF((G7)="w",F7*E7-F7,IF((G7)="L",F7-F7-F7,0))</f>
        <v>0.95</v>
      </c>
      <c r="K7" s="28">
        <f>0+J7</f>
        <v>0.95</v>
      </c>
      <c r="L7" s="38" t="s">
        <v>6</v>
      </c>
      <c r="M7" s="39"/>
    </row>
    <row r="8" spans="1:14" x14ac:dyDescent="0.25">
      <c r="A8" s="15" t="s">
        <v>12</v>
      </c>
      <c r="B8" s="29" t="s">
        <v>130</v>
      </c>
      <c r="C8" s="15" t="s">
        <v>16</v>
      </c>
      <c r="D8" s="15" t="s">
        <v>13</v>
      </c>
      <c r="E8" s="15">
        <v>1.85</v>
      </c>
      <c r="F8" s="15">
        <v>1.5</v>
      </c>
      <c r="G8" s="17" t="s">
        <v>14</v>
      </c>
      <c r="H8" s="16"/>
      <c r="I8" s="13"/>
      <c r="J8" s="19">
        <f t="shared" si="0"/>
        <v>-1.5</v>
      </c>
      <c r="K8" s="19">
        <f>J8+K7</f>
        <v>-0.55000000000000004</v>
      </c>
      <c r="L8" s="38" t="s">
        <v>6</v>
      </c>
      <c r="M8" s="39"/>
    </row>
    <row r="9" spans="1:14" x14ac:dyDescent="0.25">
      <c r="A9" s="15" t="s">
        <v>12</v>
      </c>
      <c r="B9" s="29" t="s">
        <v>130</v>
      </c>
      <c r="C9" s="15" t="s">
        <v>15</v>
      </c>
      <c r="D9" s="15" t="s">
        <v>17</v>
      </c>
      <c r="E9" s="15">
        <v>1.85</v>
      </c>
      <c r="F9" s="15">
        <v>2</v>
      </c>
      <c r="G9" s="17" t="s">
        <v>7</v>
      </c>
      <c r="H9" s="16"/>
      <c r="I9" s="13"/>
      <c r="J9" s="19">
        <f t="shared" si="0"/>
        <v>1.7000000000000002</v>
      </c>
      <c r="K9" s="19">
        <f t="shared" ref="K9:K69" si="1">J9+K8</f>
        <v>1.1500000000000001</v>
      </c>
      <c r="L9" s="38" t="s">
        <v>6</v>
      </c>
      <c r="M9" s="39"/>
    </row>
    <row r="10" spans="1:14" x14ac:dyDescent="0.25">
      <c r="A10" s="15" t="s">
        <v>5</v>
      </c>
      <c r="B10" s="29" t="s">
        <v>131</v>
      </c>
      <c r="C10" s="29" t="s">
        <v>18</v>
      </c>
      <c r="D10" s="15" t="s">
        <v>29</v>
      </c>
      <c r="E10" s="15">
        <v>1.9</v>
      </c>
      <c r="F10" s="15">
        <v>1.25</v>
      </c>
      <c r="G10" s="14" t="s">
        <v>7</v>
      </c>
      <c r="H10" s="16"/>
      <c r="I10" s="13"/>
      <c r="J10" s="19">
        <f t="shared" si="0"/>
        <v>1.125</v>
      </c>
      <c r="K10" s="19">
        <f t="shared" si="1"/>
        <v>2.2750000000000004</v>
      </c>
      <c r="L10" s="38" t="s">
        <v>6</v>
      </c>
      <c r="M10" s="39"/>
    </row>
    <row r="11" spans="1:14" x14ac:dyDescent="0.25">
      <c r="A11" s="15" t="s">
        <v>20</v>
      </c>
      <c r="B11" s="29" t="s">
        <v>130</v>
      </c>
      <c r="C11" s="15" t="s">
        <v>19</v>
      </c>
      <c r="D11" s="15" t="s">
        <v>21</v>
      </c>
      <c r="E11" s="15">
        <v>1.72</v>
      </c>
      <c r="F11" s="15">
        <v>1.5</v>
      </c>
      <c r="G11" s="17" t="s">
        <v>14</v>
      </c>
      <c r="H11" s="16"/>
      <c r="I11" s="13"/>
      <c r="J11" s="19">
        <f t="shared" si="0"/>
        <v>-1.5</v>
      </c>
      <c r="K11" s="19">
        <f t="shared" si="1"/>
        <v>0.77500000000000036</v>
      </c>
      <c r="L11" s="38" t="s">
        <v>6</v>
      </c>
      <c r="M11" s="39"/>
    </row>
    <row r="12" spans="1:14" x14ac:dyDescent="0.25">
      <c r="A12" s="15" t="s">
        <v>20</v>
      </c>
      <c r="B12" s="29" t="s">
        <v>130</v>
      </c>
      <c r="C12" s="15" t="s">
        <v>22</v>
      </c>
      <c r="D12" s="15" t="s">
        <v>23</v>
      </c>
      <c r="E12" s="15">
        <v>1.72</v>
      </c>
      <c r="F12" s="15">
        <v>1.25</v>
      </c>
      <c r="G12" s="14" t="s">
        <v>7</v>
      </c>
      <c r="H12" s="16"/>
      <c r="I12" s="13"/>
      <c r="J12" s="19">
        <f t="shared" si="0"/>
        <v>0.89999999999999991</v>
      </c>
      <c r="K12" s="19">
        <f t="shared" si="1"/>
        <v>1.6750000000000003</v>
      </c>
      <c r="L12" s="38" t="s">
        <v>6</v>
      </c>
      <c r="M12" s="39"/>
    </row>
    <row r="13" spans="1:14" x14ac:dyDescent="0.25">
      <c r="A13" s="15" t="s">
        <v>5</v>
      </c>
      <c r="B13" s="29" t="s">
        <v>132</v>
      </c>
      <c r="C13" s="15" t="s">
        <v>24</v>
      </c>
      <c r="D13" s="15" t="s">
        <v>25</v>
      </c>
      <c r="E13" s="15">
        <v>1.85</v>
      </c>
      <c r="F13" s="15">
        <v>1</v>
      </c>
      <c r="G13" s="18" t="s">
        <v>14</v>
      </c>
      <c r="H13" s="16"/>
      <c r="I13" s="13"/>
      <c r="J13" s="19">
        <f t="shared" si="0"/>
        <v>-1</v>
      </c>
      <c r="K13" s="19">
        <f t="shared" si="1"/>
        <v>0.67500000000000027</v>
      </c>
      <c r="L13" s="38" t="s">
        <v>6</v>
      </c>
      <c r="M13" s="39"/>
    </row>
    <row r="14" spans="1:14" x14ac:dyDescent="0.25">
      <c r="A14" s="15" t="s">
        <v>5</v>
      </c>
      <c r="B14" s="29" t="s">
        <v>133</v>
      </c>
      <c r="C14" s="15" t="s">
        <v>26</v>
      </c>
      <c r="D14" s="15" t="s">
        <v>27</v>
      </c>
      <c r="E14" s="15">
        <v>3.1</v>
      </c>
      <c r="F14" s="15">
        <v>0.75</v>
      </c>
      <c r="G14" s="17" t="s">
        <v>14</v>
      </c>
      <c r="H14" s="16"/>
      <c r="I14" s="13"/>
      <c r="J14" s="19">
        <f t="shared" si="0"/>
        <v>-0.75</v>
      </c>
      <c r="K14" s="19">
        <f t="shared" si="1"/>
        <v>-7.4999999999999734E-2</v>
      </c>
      <c r="L14" s="38" t="s">
        <v>6</v>
      </c>
      <c r="M14" s="39"/>
    </row>
    <row r="15" spans="1:14" x14ac:dyDescent="0.25">
      <c r="A15" s="15" t="s">
        <v>5</v>
      </c>
      <c r="B15" s="29" t="s">
        <v>134</v>
      </c>
      <c r="C15" s="15" t="s">
        <v>28</v>
      </c>
      <c r="D15" s="15" t="s">
        <v>30</v>
      </c>
      <c r="E15" s="15">
        <v>2</v>
      </c>
      <c r="F15" s="15">
        <v>1</v>
      </c>
      <c r="G15" s="14" t="s">
        <v>7</v>
      </c>
      <c r="H15" s="16"/>
      <c r="I15" s="13"/>
      <c r="J15" s="19">
        <f t="shared" si="0"/>
        <v>1</v>
      </c>
      <c r="K15" s="19">
        <f t="shared" si="1"/>
        <v>0.92500000000000027</v>
      </c>
      <c r="L15" s="38" t="s">
        <v>6</v>
      </c>
      <c r="M15" s="39"/>
    </row>
    <row r="16" spans="1:14" x14ac:dyDescent="0.25">
      <c r="A16" s="15" t="s">
        <v>5</v>
      </c>
      <c r="B16" s="29" t="s">
        <v>133</v>
      </c>
      <c r="C16" s="15" t="s">
        <v>31</v>
      </c>
      <c r="D16" s="15" t="s">
        <v>32</v>
      </c>
      <c r="E16" s="15">
        <v>2.75</v>
      </c>
      <c r="F16" s="15">
        <v>0.5</v>
      </c>
      <c r="G16" s="14" t="s">
        <v>7</v>
      </c>
      <c r="H16" s="16"/>
      <c r="I16" s="13"/>
      <c r="J16" s="19">
        <f t="shared" si="0"/>
        <v>0.875</v>
      </c>
      <c r="K16" s="19">
        <f t="shared" si="1"/>
        <v>1.8000000000000003</v>
      </c>
      <c r="L16" s="38" t="s">
        <v>6</v>
      </c>
      <c r="M16" s="39"/>
    </row>
    <row r="17" spans="1:13" x14ac:dyDescent="0.25">
      <c r="A17" s="15" t="s">
        <v>5</v>
      </c>
      <c r="B17" s="29" t="s">
        <v>135</v>
      </c>
      <c r="C17" s="15" t="s">
        <v>33</v>
      </c>
      <c r="D17" s="15" t="s">
        <v>34</v>
      </c>
      <c r="E17" s="15">
        <v>3.25</v>
      </c>
      <c r="F17" s="15">
        <v>0.5</v>
      </c>
      <c r="G17" s="17" t="s">
        <v>14</v>
      </c>
      <c r="H17" s="16"/>
      <c r="I17" s="13"/>
      <c r="J17" s="19">
        <f t="shared" si="0"/>
        <v>-0.5</v>
      </c>
      <c r="K17" s="19">
        <f t="shared" si="1"/>
        <v>1.3000000000000003</v>
      </c>
      <c r="L17" s="38" t="s">
        <v>6</v>
      </c>
      <c r="M17" s="39"/>
    </row>
    <row r="18" spans="1:13" x14ac:dyDescent="0.25">
      <c r="A18" s="15" t="s">
        <v>5</v>
      </c>
      <c r="B18" s="29" t="s">
        <v>130</v>
      </c>
      <c r="C18" s="15" t="s">
        <v>35</v>
      </c>
      <c r="D18" s="15" t="s">
        <v>36</v>
      </c>
      <c r="E18" s="15">
        <v>1.66</v>
      </c>
      <c r="F18" s="15">
        <v>1.5</v>
      </c>
      <c r="G18" s="14" t="s">
        <v>7</v>
      </c>
      <c r="H18" s="16"/>
      <c r="I18" s="13"/>
      <c r="J18" s="19">
        <f t="shared" si="0"/>
        <v>0.98999999999999977</v>
      </c>
      <c r="K18" s="19">
        <f t="shared" si="1"/>
        <v>2.29</v>
      </c>
      <c r="L18" s="38" t="s">
        <v>6</v>
      </c>
      <c r="M18" s="39"/>
    </row>
    <row r="19" spans="1:13" x14ac:dyDescent="0.25">
      <c r="A19" s="15" t="s">
        <v>12</v>
      </c>
      <c r="B19" s="29" t="s">
        <v>136</v>
      </c>
      <c r="C19" s="15" t="s">
        <v>37</v>
      </c>
      <c r="D19" s="15" t="s">
        <v>38</v>
      </c>
      <c r="E19" s="15">
        <v>1.7</v>
      </c>
      <c r="F19" s="15">
        <v>1.25</v>
      </c>
      <c r="G19" s="14" t="s">
        <v>14</v>
      </c>
      <c r="H19" s="16"/>
      <c r="I19" s="13"/>
      <c r="J19" s="19">
        <f t="shared" si="0"/>
        <v>-1.25</v>
      </c>
      <c r="K19" s="19">
        <f t="shared" si="1"/>
        <v>1.04</v>
      </c>
      <c r="L19" s="38" t="s">
        <v>6</v>
      </c>
      <c r="M19" s="39"/>
    </row>
    <row r="20" spans="1:13" x14ac:dyDescent="0.25">
      <c r="A20" s="15" t="s">
        <v>12</v>
      </c>
      <c r="B20" s="29" t="s">
        <v>136</v>
      </c>
      <c r="C20" s="15" t="s">
        <v>39</v>
      </c>
      <c r="D20" s="15" t="s">
        <v>40</v>
      </c>
      <c r="E20" s="15">
        <v>1.91</v>
      </c>
      <c r="F20" s="15">
        <v>1.75</v>
      </c>
      <c r="G20" s="17" t="s">
        <v>7</v>
      </c>
      <c r="H20" s="16"/>
      <c r="I20" s="13"/>
      <c r="J20" s="19">
        <f t="shared" si="0"/>
        <v>1.5924999999999998</v>
      </c>
      <c r="K20" s="19">
        <f t="shared" si="1"/>
        <v>2.6324999999999998</v>
      </c>
      <c r="L20" s="38" t="s">
        <v>6</v>
      </c>
      <c r="M20" s="39"/>
    </row>
    <row r="21" spans="1:13" x14ac:dyDescent="0.25">
      <c r="A21" s="15" t="s">
        <v>5</v>
      </c>
      <c r="B21" s="29" t="s">
        <v>136</v>
      </c>
      <c r="C21" s="15" t="s">
        <v>41</v>
      </c>
      <c r="D21" s="15" t="s">
        <v>42</v>
      </c>
      <c r="E21" s="15">
        <v>1.8</v>
      </c>
      <c r="F21" s="15">
        <v>1.25</v>
      </c>
      <c r="G21" s="17" t="s">
        <v>7</v>
      </c>
      <c r="H21" s="16"/>
      <c r="I21" s="13"/>
      <c r="J21" s="19">
        <f t="shared" si="0"/>
        <v>1</v>
      </c>
      <c r="K21" s="19">
        <f t="shared" si="1"/>
        <v>3.6324999999999998</v>
      </c>
      <c r="L21" s="38" t="s">
        <v>6</v>
      </c>
      <c r="M21" s="39"/>
    </row>
    <row r="22" spans="1:13" x14ac:dyDescent="0.25">
      <c r="A22" s="15" t="s">
        <v>5</v>
      </c>
      <c r="B22" s="29" t="s">
        <v>136</v>
      </c>
      <c r="C22" s="29" t="s">
        <v>41</v>
      </c>
      <c r="D22" s="15" t="s">
        <v>43</v>
      </c>
      <c r="E22" s="15">
        <v>17</v>
      </c>
      <c r="F22" s="15">
        <v>0.25</v>
      </c>
      <c r="G22" s="17" t="s">
        <v>14</v>
      </c>
      <c r="H22" s="16"/>
      <c r="I22" s="13"/>
      <c r="J22" s="19">
        <f t="shared" si="0"/>
        <v>-0.25</v>
      </c>
      <c r="K22" s="19">
        <f t="shared" si="1"/>
        <v>3.3824999999999998</v>
      </c>
      <c r="L22" s="38" t="s">
        <v>6</v>
      </c>
      <c r="M22" s="39"/>
    </row>
    <row r="23" spans="1:13" x14ac:dyDescent="0.25">
      <c r="A23" s="15" t="s">
        <v>5</v>
      </c>
      <c r="B23" s="29" t="s">
        <v>136</v>
      </c>
      <c r="C23" s="15" t="s">
        <v>44</v>
      </c>
      <c r="D23" s="15" t="s">
        <v>45</v>
      </c>
      <c r="E23" s="15">
        <v>1.8</v>
      </c>
      <c r="F23" s="15">
        <v>1.5</v>
      </c>
      <c r="G23" s="17" t="s">
        <v>14</v>
      </c>
      <c r="H23" s="16"/>
      <c r="I23" s="13"/>
      <c r="J23" s="19">
        <f t="shared" si="0"/>
        <v>-1.5</v>
      </c>
      <c r="K23" s="19">
        <f t="shared" si="1"/>
        <v>1.8824999999999998</v>
      </c>
      <c r="L23" s="38" t="s">
        <v>6</v>
      </c>
      <c r="M23" s="39"/>
    </row>
    <row r="24" spans="1:13" x14ac:dyDescent="0.25">
      <c r="A24" s="15" t="s">
        <v>5</v>
      </c>
      <c r="B24" s="29" t="s">
        <v>136</v>
      </c>
      <c r="C24" s="15" t="s">
        <v>46</v>
      </c>
      <c r="D24" s="15" t="s">
        <v>47</v>
      </c>
      <c r="E24" s="15">
        <v>1.8</v>
      </c>
      <c r="F24" s="15">
        <v>1.5</v>
      </c>
      <c r="G24" s="17" t="s">
        <v>14</v>
      </c>
      <c r="H24" s="16"/>
      <c r="I24" s="13"/>
      <c r="J24" s="19">
        <f t="shared" si="0"/>
        <v>-1.5</v>
      </c>
      <c r="K24" s="19">
        <f t="shared" si="1"/>
        <v>0.38249999999999984</v>
      </c>
      <c r="L24" s="38" t="s">
        <v>6</v>
      </c>
      <c r="M24" s="39"/>
    </row>
    <row r="25" spans="1:13" x14ac:dyDescent="0.25">
      <c r="A25" s="15" t="s">
        <v>5</v>
      </c>
      <c r="B25" s="29" t="s">
        <v>136</v>
      </c>
      <c r="C25" s="15" t="s">
        <v>48</v>
      </c>
      <c r="D25" s="15" t="s">
        <v>49</v>
      </c>
      <c r="E25" s="15">
        <v>2.15</v>
      </c>
      <c r="F25" s="15">
        <v>1.5</v>
      </c>
      <c r="G25" s="14" t="s">
        <v>14</v>
      </c>
      <c r="H25" s="16"/>
      <c r="I25" s="13"/>
      <c r="J25" s="19">
        <f t="shared" si="0"/>
        <v>-1.5</v>
      </c>
      <c r="K25" s="19">
        <f t="shared" si="1"/>
        <v>-1.1175000000000002</v>
      </c>
      <c r="L25" s="38" t="s">
        <v>6</v>
      </c>
      <c r="M25" s="39"/>
    </row>
    <row r="26" spans="1:13" x14ac:dyDescent="0.25">
      <c r="A26" s="15" t="s">
        <v>5</v>
      </c>
      <c r="B26" s="29" t="s">
        <v>136</v>
      </c>
      <c r="C26" s="15" t="s">
        <v>48</v>
      </c>
      <c r="D26" s="15" t="s">
        <v>50</v>
      </c>
      <c r="E26" s="15">
        <v>31</v>
      </c>
      <c r="F26" s="15">
        <v>0.25</v>
      </c>
      <c r="G26" s="17" t="s">
        <v>14</v>
      </c>
      <c r="H26" s="16"/>
      <c r="I26" s="13"/>
      <c r="J26" s="19">
        <f t="shared" si="0"/>
        <v>-0.25</v>
      </c>
      <c r="K26" s="19">
        <f t="shared" si="1"/>
        <v>-1.3675000000000002</v>
      </c>
      <c r="L26" s="38" t="s">
        <v>6</v>
      </c>
      <c r="M26" s="39"/>
    </row>
    <row r="27" spans="1:13" x14ac:dyDescent="0.25">
      <c r="A27" s="15" t="s">
        <v>5</v>
      </c>
      <c r="B27" s="29" t="s">
        <v>135</v>
      </c>
      <c r="C27" s="15" t="s">
        <v>51</v>
      </c>
      <c r="D27" s="15" t="s">
        <v>52</v>
      </c>
      <c r="E27" s="15">
        <v>1.83</v>
      </c>
      <c r="F27" s="15">
        <v>1.5</v>
      </c>
      <c r="G27" s="14" t="s">
        <v>14</v>
      </c>
      <c r="H27" s="16"/>
      <c r="I27" s="13"/>
      <c r="J27" s="19">
        <f t="shared" si="0"/>
        <v>-1.5</v>
      </c>
      <c r="K27" s="19">
        <f t="shared" si="1"/>
        <v>-2.8675000000000002</v>
      </c>
      <c r="L27" s="38" t="s">
        <v>6</v>
      </c>
      <c r="M27" s="39"/>
    </row>
    <row r="28" spans="1:13" x14ac:dyDescent="0.25">
      <c r="A28" s="15" t="s">
        <v>5</v>
      </c>
      <c r="B28" s="29" t="s">
        <v>136</v>
      </c>
      <c r="C28" s="15" t="s">
        <v>53</v>
      </c>
      <c r="D28" s="15" t="s">
        <v>54</v>
      </c>
      <c r="E28" s="15">
        <v>1.8</v>
      </c>
      <c r="F28" s="15">
        <v>1.5</v>
      </c>
      <c r="G28" s="14" t="s">
        <v>7</v>
      </c>
      <c r="H28" s="16"/>
      <c r="I28" s="13"/>
      <c r="J28" s="19">
        <f t="shared" si="0"/>
        <v>1.2000000000000002</v>
      </c>
      <c r="K28" s="19">
        <f t="shared" si="1"/>
        <v>-1.6675</v>
      </c>
      <c r="L28" s="38" t="s">
        <v>6</v>
      </c>
      <c r="M28" s="39"/>
    </row>
    <row r="29" spans="1:13" x14ac:dyDescent="0.25">
      <c r="A29" s="15" t="s">
        <v>5</v>
      </c>
      <c r="B29" s="29" t="s">
        <v>136</v>
      </c>
      <c r="C29" s="15" t="s">
        <v>55</v>
      </c>
      <c r="D29" s="15" t="s">
        <v>56</v>
      </c>
      <c r="E29" s="15">
        <v>3.4</v>
      </c>
      <c r="F29" s="15">
        <v>1</v>
      </c>
      <c r="G29" s="17" t="s">
        <v>7</v>
      </c>
      <c r="H29" s="16"/>
      <c r="I29" s="13"/>
      <c r="J29" s="19">
        <f t="shared" si="0"/>
        <v>2.4</v>
      </c>
      <c r="K29" s="19">
        <f t="shared" si="1"/>
        <v>0.73249999999999993</v>
      </c>
      <c r="L29" s="38" t="s">
        <v>6</v>
      </c>
      <c r="M29" s="39"/>
    </row>
    <row r="30" spans="1:13" x14ac:dyDescent="0.25">
      <c r="A30" s="15" t="s">
        <v>5</v>
      </c>
      <c r="B30" s="29" t="s">
        <v>136</v>
      </c>
      <c r="C30" s="15" t="s">
        <v>57</v>
      </c>
      <c r="D30" s="15" t="s">
        <v>58</v>
      </c>
      <c r="E30" s="15">
        <v>2.0499999999999998</v>
      </c>
      <c r="F30" s="15">
        <v>1</v>
      </c>
      <c r="G30" s="14" t="s">
        <v>7</v>
      </c>
      <c r="H30" s="16"/>
      <c r="I30" s="13"/>
      <c r="J30" s="19">
        <f t="shared" si="0"/>
        <v>1.0499999999999998</v>
      </c>
      <c r="K30" s="19">
        <f t="shared" si="1"/>
        <v>1.7824999999999998</v>
      </c>
      <c r="L30" s="38" t="s">
        <v>6</v>
      </c>
      <c r="M30" s="39"/>
    </row>
    <row r="31" spans="1:13" x14ac:dyDescent="0.25">
      <c r="A31" s="15" t="s">
        <v>20</v>
      </c>
      <c r="B31" s="29" t="s">
        <v>130</v>
      </c>
      <c r="C31" s="15" t="s">
        <v>59</v>
      </c>
      <c r="D31" s="15" t="s">
        <v>60</v>
      </c>
      <c r="E31" s="15">
        <v>1.72</v>
      </c>
      <c r="F31" s="15">
        <v>1.5</v>
      </c>
      <c r="G31" s="17" t="s">
        <v>14</v>
      </c>
      <c r="H31" s="16"/>
      <c r="I31" s="13"/>
      <c r="J31" s="19">
        <f t="shared" si="0"/>
        <v>-1.5</v>
      </c>
      <c r="K31" s="19">
        <f t="shared" si="1"/>
        <v>0.28249999999999975</v>
      </c>
      <c r="L31" s="38" t="s">
        <v>6</v>
      </c>
      <c r="M31" s="39"/>
    </row>
    <row r="32" spans="1:13" x14ac:dyDescent="0.25">
      <c r="A32" s="15" t="s">
        <v>5</v>
      </c>
      <c r="B32" s="29" t="s">
        <v>130</v>
      </c>
      <c r="C32" s="15" t="s">
        <v>61</v>
      </c>
      <c r="D32" s="15" t="s">
        <v>62</v>
      </c>
      <c r="E32" s="15">
        <v>1.76</v>
      </c>
      <c r="F32" s="15">
        <v>1.25</v>
      </c>
      <c r="G32" s="14" t="s">
        <v>7</v>
      </c>
      <c r="H32" s="16"/>
      <c r="I32" s="13"/>
      <c r="J32" s="19">
        <f t="shared" si="0"/>
        <v>0.95000000000000018</v>
      </c>
      <c r="K32" s="19">
        <f t="shared" si="1"/>
        <v>1.2324999999999999</v>
      </c>
      <c r="L32" s="38" t="s">
        <v>6</v>
      </c>
      <c r="M32" s="39"/>
    </row>
    <row r="33" spans="1:13" x14ac:dyDescent="0.25">
      <c r="A33" s="15" t="s">
        <v>20</v>
      </c>
      <c r="B33" s="29" t="s">
        <v>136</v>
      </c>
      <c r="C33" s="15" t="s">
        <v>63</v>
      </c>
      <c r="D33" s="15" t="s">
        <v>64</v>
      </c>
      <c r="E33" s="15">
        <v>1.75</v>
      </c>
      <c r="F33" s="15">
        <v>3</v>
      </c>
      <c r="G33" s="14" t="s">
        <v>14</v>
      </c>
      <c r="H33" s="16"/>
      <c r="I33" s="13"/>
      <c r="J33" s="19">
        <f t="shared" si="0"/>
        <v>-3</v>
      </c>
      <c r="K33" s="19">
        <f t="shared" si="1"/>
        <v>-1.7675000000000001</v>
      </c>
      <c r="L33" s="38" t="s">
        <v>6</v>
      </c>
      <c r="M33" s="39"/>
    </row>
    <row r="34" spans="1:13" x14ac:dyDescent="0.25">
      <c r="A34" s="15" t="s">
        <v>5</v>
      </c>
      <c r="B34" s="29" t="s">
        <v>136</v>
      </c>
      <c r="C34" s="15" t="s">
        <v>65</v>
      </c>
      <c r="D34" s="15" t="s">
        <v>66</v>
      </c>
      <c r="E34" s="15">
        <v>1.83</v>
      </c>
      <c r="F34" s="15">
        <v>1.25</v>
      </c>
      <c r="G34" s="14" t="s">
        <v>14</v>
      </c>
      <c r="H34" s="16"/>
      <c r="I34" s="13"/>
      <c r="J34" s="19">
        <f t="shared" si="0"/>
        <v>-1.25</v>
      </c>
      <c r="K34" s="19">
        <f t="shared" si="1"/>
        <v>-3.0175000000000001</v>
      </c>
      <c r="L34" s="38" t="s">
        <v>6</v>
      </c>
      <c r="M34" s="39"/>
    </row>
    <row r="35" spans="1:13" x14ac:dyDescent="0.25">
      <c r="A35" s="15" t="s">
        <v>5</v>
      </c>
      <c r="B35" s="29" t="s">
        <v>133</v>
      </c>
      <c r="C35" s="15" t="s">
        <v>67</v>
      </c>
      <c r="D35" s="15" t="s">
        <v>68</v>
      </c>
      <c r="E35" s="15">
        <v>2.25</v>
      </c>
      <c r="F35" s="15">
        <v>1.25</v>
      </c>
      <c r="G35" s="17" t="s">
        <v>14</v>
      </c>
      <c r="H35" s="16"/>
      <c r="I35" s="13"/>
      <c r="J35" s="19">
        <f t="shared" si="0"/>
        <v>-1.25</v>
      </c>
      <c r="K35" s="19">
        <f t="shared" si="1"/>
        <v>-4.2675000000000001</v>
      </c>
      <c r="L35" s="38" t="s">
        <v>6</v>
      </c>
      <c r="M35" s="39"/>
    </row>
    <row r="36" spans="1:13" x14ac:dyDescent="0.25">
      <c r="A36" s="15" t="s">
        <v>20</v>
      </c>
      <c r="B36" s="29" t="s">
        <v>136</v>
      </c>
      <c r="C36" s="15" t="s">
        <v>69</v>
      </c>
      <c r="D36" s="15" t="s">
        <v>70</v>
      </c>
      <c r="E36" s="15">
        <v>1.8</v>
      </c>
      <c r="F36" s="15">
        <v>1.25</v>
      </c>
      <c r="G36" s="14" t="s">
        <v>7</v>
      </c>
      <c r="H36" s="16"/>
      <c r="I36" s="13"/>
      <c r="J36" s="19">
        <f t="shared" si="0"/>
        <v>1</v>
      </c>
      <c r="K36" s="19">
        <f t="shared" si="1"/>
        <v>-3.2675000000000001</v>
      </c>
      <c r="L36" s="38" t="s">
        <v>6</v>
      </c>
      <c r="M36" s="39"/>
    </row>
    <row r="37" spans="1:13" x14ac:dyDescent="0.25">
      <c r="A37" s="15" t="s">
        <v>5</v>
      </c>
      <c r="B37" s="29" t="s">
        <v>136</v>
      </c>
      <c r="C37" s="15" t="s">
        <v>71</v>
      </c>
      <c r="D37" s="15" t="s">
        <v>64</v>
      </c>
      <c r="E37" s="15">
        <v>1.8</v>
      </c>
      <c r="F37" s="15">
        <v>1.5</v>
      </c>
      <c r="G37" s="14" t="s">
        <v>7</v>
      </c>
      <c r="H37" s="16"/>
      <c r="I37" s="13"/>
      <c r="J37" s="19">
        <f t="shared" si="0"/>
        <v>1.2000000000000002</v>
      </c>
      <c r="K37" s="19">
        <f t="shared" si="1"/>
        <v>-2.0674999999999999</v>
      </c>
      <c r="L37" s="38" t="s">
        <v>6</v>
      </c>
      <c r="M37" s="39"/>
    </row>
    <row r="38" spans="1:13" x14ac:dyDescent="0.25">
      <c r="A38" s="15" t="s">
        <v>5</v>
      </c>
      <c r="B38" s="29" t="s">
        <v>129</v>
      </c>
      <c r="C38" s="15" t="s">
        <v>72</v>
      </c>
      <c r="D38" s="15" t="s">
        <v>73</v>
      </c>
      <c r="E38" s="15">
        <v>13</v>
      </c>
      <c r="F38" s="15">
        <v>0.25</v>
      </c>
      <c r="G38" s="17" t="s">
        <v>14</v>
      </c>
      <c r="H38" s="16"/>
      <c r="I38" s="13"/>
      <c r="J38" s="19">
        <f t="shared" si="0"/>
        <v>-0.25</v>
      </c>
      <c r="K38" s="19">
        <f t="shared" si="1"/>
        <v>-2.3174999999999999</v>
      </c>
      <c r="L38" s="38" t="s">
        <v>6</v>
      </c>
      <c r="M38" s="39"/>
    </row>
    <row r="39" spans="1:13" x14ac:dyDescent="0.25">
      <c r="A39" s="15" t="s">
        <v>5</v>
      </c>
      <c r="B39" s="29" t="s">
        <v>136</v>
      </c>
      <c r="C39" s="15" t="s">
        <v>147</v>
      </c>
      <c r="D39" s="15" t="s">
        <v>74</v>
      </c>
      <c r="E39" s="15">
        <v>2</v>
      </c>
      <c r="F39" s="15">
        <v>1</v>
      </c>
      <c r="G39" s="14" t="s">
        <v>7</v>
      </c>
      <c r="H39" s="16"/>
      <c r="I39" s="13"/>
      <c r="J39" s="19">
        <f t="shared" ref="J39:J69" si="2">IF((G39)="w",F39*E39-F39,IF((G39)="L",F39-F39-F39,0))</f>
        <v>1</v>
      </c>
      <c r="K39" s="19">
        <f t="shared" si="1"/>
        <v>-1.3174999999999999</v>
      </c>
      <c r="L39" s="38" t="s">
        <v>6</v>
      </c>
      <c r="M39" s="39"/>
    </row>
    <row r="40" spans="1:13" x14ac:dyDescent="0.25">
      <c r="A40" s="15" t="s">
        <v>12</v>
      </c>
      <c r="B40" s="29" t="s">
        <v>136</v>
      </c>
      <c r="C40" s="15" t="s">
        <v>75</v>
      </c>
      <c r="D40" s="15" t="s">
        <v>76</v>
      </c>
      <c r="E40" s="15">
        <v>1.67</v>
      </c>
      <c r="F40" s="15">
        <v>1.25</v>
      </c>
      <c r="G40" s="14" t="s">
        <v>14</v>
      </c>
      <c r="H40" s="16"/>
      <c r="I40" s="13"/>
      <c r="J40" s="19">
        <f t="shared" si="2"/>
        <v>-1.25</v>
      </c>
      <c r="K40" s="19">
        <f t="shared" si="1"/>
        <v>-2.5674999999999999</v>
      </c>
      <c r="L40" s="38" t="s">
        <v>6</v>
      </c>
      <c r="M40" s="39"/>
    </row>
    <row r="41" spans="1:13" x14ac:dyDescent="0.25">
      <c r="A41" s="15" t="s">
        <v>20</v>
      </c>
      <c r="B41" s="29" t="s">
        <v>136</v>
      </c>
      <c r="C41" s="15" t="s">
        <v>77</v>
      </c>
      <c r="D41" s="15" t="s">
        <v>8</v>
      </c>
      <c r="E41" s="15">
        <v>2</v>
      </c>
      <c r="F41" s="15">
        <v>1.75</v>
      </c>
      <c r="G41" s="14" t="s">
        <v>7</v>
      </c>
      <c r="H41" s="16"/>
      <c r="I41" s="13"/>
      <c r="J41" s="19">
        <f t="shared" si="2"/>
        <v>1.75</v>
      </c>
      <c r="K41" s="19">
        <f t="shared" si="1"/>
        <v>-0.81749999999999989</v>
      </c>
      <c r="L41" s="38" t="s">
        <v>6</v>
      </c>
      <c r="M41" s="39"/>
    </row>
    <row r="42" spans="1:13" x14ac:dyDescent="0.25">
      <c r="A42" s="15" t="s">
        <v>5</v>
      </c>
      <c r="B42" s="29" t="s">
        <v>136</v>
      </c>
      <c r="C42" s="15" t="s">
        <v>77</v>
      </c>
      <c r="D42" s="15" t="s">
        <v>78</v>
      </c>
      <c r="E42" s="15">
        <v>3.5</v>
      </c>
      <c r="F42" s="15">
        <v>0.5</v>
      </c>
      <c r="G42" s="14" t="s">
        <v>14</v>
      </c>
      <c r="H42" s="16"/>
      <c r="I42" s="13"/>
      <c r="J42" s="19">
        <f t="shared" si="2"/>
        <v>-0.5</v>
      </c>
      <c r="K42" s="19">
        <f t="shared" si="1"/>
        <v>-1.3174999999999999</v>
      </c>
      <c r="L42" s="38" t="s">
        <v>6</v>
      </c>
      <c r="M42" s="39"/>
    </row>
    <row r="43" spans="1:13" x14ac:dyDescent="0.25">
      <c r="A43" s="15" t="s">
        <v>20</v>
      </c>
      <c r="B43" s="29" t="s">
        <v>136</v>
      </c>
      <c r="C43" s="15" t="s">
        <v>79</v>
      </c>
      <c r="D43" s="15" t="s">
        <v>80</v>
      </c>
      <c r="E43" s="15">
        <v>2</v>
      </c>
      <c r="F43" s="15">
        <v>1.75</v>
      </c>
      <c r="G43" s="17" t="s">
        <v>7</v>
      </c>
      <c r="H43" s="16"/>
      <c r="I43" s="13"/>
      <c r="J43" s="19">
        <f t="shared" si="2"/>
        <v>1.75</v>
      </c>
      <c r="K43" s="19">
        <f t="shared" si="1"/>
        <v>0.43250000000000011</v>
      </c>
      <c r="L43" s="38" t="s">
        <v>6</v>
      </c>
      <c r="M43" s="39"/>
    </row>
    <row r="44" spans="1:13" x14ac:dyDescent="0.25">
      <c r="A44" s="15" t="s">
        <v>5</v>
      </c>
      <c r="B44" s="29" t="s">
        <v>136</v>
      </c>
      <c r="C44" s="15" t="s">
        <v>79</v>
      </c>
      <c r="D44" s="15" t="s">
        <v>81</v>
      </c>
      <c r="E44" s="15">
        <v>4.75</v>
      </c>
      <c r="F44" s="15">
        <v>0.5</v>
      </c>
      <c r="G44" s="14" t="s">
        <v>7</v>
      </c>
      <c r="H44" s="16"/>
      <c r="I44" s="13"/>
      <c r="J44" s="19">
        <f t="shared" si="2"/>
        <v>1.875</v>
      </c>
      <c r="K44" s="19">
        <f t="shared" si="1"/>
        <v>2.3075000000000001</v>
      </c>
      <c r="L44" s="38" t="s">
        <v>6</v>
      </c>
      <c r="M44" s="39"/>
    </row>
    <row r="45" spans="1:13" x14ac:dyDescent="0.25">
      <c r="A45" s="15" t="s">
        <v>5</v>
      </c>
      <c r="B45" s="29" t="s">
        <v>136</v>
      </c>
      <c r="C45" s="15" t="s">
        <v>82</v>
      </c>
      <c r="D45" s="15" t="s">
        <v>83</v>
      </c>
      <c r="E45" s="15">
        <v>1.83</v>
      </c>
      <c r="F45" s="15">
        <v>1.25</v>
      </c>
      <c r="G45" s="14" t="s">
        <v>7</v>
      </c>
      <c r="H45" s="16"/>
      <c r="I45" s="13"/>
      <c r="J45" s="19">
        <f t="shared" si="2"/>
        <v>1.0375000000000001</v>
      </c>
      <c r="K45" s="19">
        <f t="shared" si="1"/>
        <v>3.3450000000000002</v>
      </c>
      <c r="L45" s="38" t="s">
        <v>6</v>
      </c>
      <c r="M45" s="39"/>
    </row>
    <row r="46" spans="1:13" x14ac:dyDescent="0.25">
      <c r="A46" s="15" t="s">
        <v>20</v>
      </c>
      <c r="B46" s="29" t="s">
        <v>136</v>
      </c>
      <c r="C46" s="15" t="s">
        <v>41</v>
      </c>
      <c r="D46" s="15" t="s">
        <v>84</v>
      </c>
      <c r="E46" s="15">
        <v>1.83</v>
      </c>
      <c r="F46" s="15">
        <v>1.5</v>
      </c>
      <c r="G46" s="14" t="s">
        <v>7</v>
      </c>
      <c r="H46" s="16"/>
      <c r="I46" s="13"/>
      <c r="J46" s="19">
        <f t="shared" si="2"/>
        <v>1.2450000000000001</v>
      </c>
      <c r="K46" s="19">
        <f t="shared" si="1"/>
        <v>4.59</v>
      </c>
      <c r="L46" s="38" t="s">
        <v>6</v>
      </c>
      <c r="M46" s="39"/>
    </row>
    <row r="47" spans="1:13" x14ac:dyDescent="0.25">
      <c r="A47" s="15" t="s">
        <v>5</v>
      </c>
      <c r="B47" s="29" t="s">
        <v>136</v>
      </c>
      <c r="C47" s="15" t="s">
        <v>41</v>
      </c>
      <c r="D47" s="15" t="s">
        <v>43</v>
      </c>
      <c r="E47" s="15">
        <v>26</v>
      </c>
      <c r="F47" s="15">
        <v>0.25</v>
      </c>
      <c r="G47" s="14" t="s">
        <v>14</v>
      </c>
      <c r="H47" s="16"/>
      <c r="I47" s="13"/>
      <c r="J47" s="19">
        <f t="shared" si="2"/>
        <v>-0.25</v>
      </c>
      <c r="K47" s="19">
        <f t="shared" si="1"/>
        <v>4.34</v>
      </c>
      <c r="L47" s="38" t="s">
        <v>6</v>
      </c>
      <c r="M47" s="39"/>
    </row>
    <row r="48" spans="1:13" x14ac:dyDescent="0.25">
      <c r="A48" s="15" t="s">
        <v>20</v>
      </c>
      <c r="B48" s="29" t="s">
        <v>136</v>
      </c>
      <c r="C48" s="15" t="s">
        <v>85</v>
      </c>
      <c r="D48" s="15" t="s">
        <v>86</v>
      </c>
      <c r="E48" s="15">
        <v>1.7</v>
      </c>
      <c r="F48" s="15">
        <v>1.25</v>
      </c>
      <c r="G48" s="17" t="s">
        <v>7</v>
      </c>
      <c r="H48" s="16"/>
      <c r="I48" s="13"/>
      <c r="J48" s="19">
        <f t="shared" si="2"/>
        <v>0.875</v>
      </c>
      <c r="K48" s="19">
        <f t="shared" si="1"/>
        <v>5.2149999999999999</v>
      </c>
      <c r="L48" s="38" t="s">
        <v>6</v>
      </c>
      <c r="M48" s="39"/>
    </row>
    <row r="49" spans="1:13" x14ac:dyDescent="0.25">
      <c r="A49" s="15" t="s">
        <v>20</v>
      </c>
      <c r="B49" s="29" t="s">
        <v>136</v>
      </c>
      <c r="C49" s="15" t="s">
        <v>87</v>
      </c>
      <c r="D49" s="15" t="s">
        <v>64</v>
      </c>
      <c r="E49" s="15">
        <v>1.72</v>
      </c>
      <c r="F49" s="15">
        <v>1.25</v>
      </c>
      <c r="G49" s="17" t="s">
        <v>14</v>
      </c>
      <c r="H49" s="16"/>
      <c r="I49" s="13"/>
      <c r="J49" s="19">
        <f t="shared" si="2"/>
        <v>-1.25</v>
      </c>
      <c r="K49" s="19">
        <f t="shared" si="1"/>
        <v>3.9649999999999999</v>
      </c>
      <c r="L49" s="38" t="s">
        <v>6</v>
      </c>
      <c r="M49" s="39"/>
    </row>
    <row r="50" spans="1:13" x14ac:dyDescent="0.25">
      <c r="A50" s="15" t="s">
        <v>20</v>
      </c>
      <c r="B50" s="29" t="s">
        <v>130</v>
      </c>
      <c r="C50" s="15" t="s">
        <v>88</v>
      </c>
      <c r="D50" s="15" t="s">
        <v>89</v>
      </c>
      <c r="E50" s="15">
        <v>1.85</v>
      </c>
      <c r="F50" s="15">
        <v>1.25</v>
      </c>
      <c r="G50" s="14" t="s">
        <v>7</v>
      </c>
      <c r="H50" s="16"/>
      <c r="I50" s="13"/>
      <c r="J50" s="19">
        <f t="shared" si="2"/>
        <v>1.0625</v>
      </c>
      <c r="K50" s="19">
        <f t="shared" si="1"/>
        <v>5.0274999999999999</v>
      </c>
      <c r="L50" s="38" t="s">
        <v>6</v>
      </c>
      <c r="M50" s="39"/>
    </row>
    <row r="51" spans="1:13" x14ac:dyDescent="0.25">
      <c r="A51" s="15" t="s">
        <v>5</v>
      </c>
      <c r="B51" s="29" t="s">
        <v>136</v>
      </c>
      <c r="C51" s="15" t="s">
        <v>90</v>
      </c>
      <c r="D51" s="15" t="s">
        <v>91</v>
      </c>
      <c r="E51" s="15">
        <v>1.9</v>
      </c>
      <c r="F51" s="15">
        <v>1.5</v>
      </c>
      <c r="G51" s="14" t="s">
        <v>7</v>
      </c>
      <c r="H51" s="16"/>
      <c r="I51" s="13"/>
      <c r="J51" s="19">
        <f t="shared" si="2"/>
        <v>1.3499999999999996</v>
      </c>
      <c r="K51" s="19">
        <f t="shared" si="1"/>
        <v>6.3774999999999995</v>
      </c>
      <c r="L51" s="38" t="s">
        <v>6</v>
      </c>
      <c r="M51" s="39"/>
    </row>
    <row r="52" spans="1:13" x14ac:dyDescent="0.25">
      <c r="A52" s="15" t="s">
        <v>12</v>
      </c>
      <c r="B52" s="29" t="s">
        <v>130</v>
      </c>
      <c r="C52" s="15" t="s">
        <v>92</v>
      </c>
      <c r="D52" s="15" t="s">
        <v>93</v>
      </c>
      <c r="E52" s="15">
        <v>1.85</v>
      </c>
      <c r="F52" s="15">
        <v>1.25</v>
      </c>
      <c r="G52" s="17" t="s">
        <v>7</v>
      </c>
      <c r="H52" s="16"/>
      <c r="I52" s="13"/>
      <c r="J52" s="19">
        <f t="shared" si="2"/>
        <v>1.0625</v>
      </c>
      <c r="K52" s="19">
        <f t="shared" si="1"/>
        <v>7.4399999999999995</v>
      </c>
      <c r="L52" s="38" t="s">
        <v>6</v>
      </c>
      <c r="M52" s="39"/>
    </row>
    <row r="53" spans="1:13" x14ac:dyDescent="0.25">
      <c r="A53" s="15" t="s">
        <v>20</v>
      </c>
      <c r="B53" s="29" t="s">
        <v>130</v>
      </c>
      <c r="C53" s="15" t="s">
        <v>128</v>
      </c>
      <c r="D53" s="15" t="s">
        <v>94</v>
      </c>
      <c r="E53" s="15">
        <v>1.72</v>
      </c>
      <c r="F53" s="15">
        <v>1.25</v>
      </c>
      <c r="G53" s="14" t="s">
        <v>7</v>
      </c>
      <c r="H53" s="16"/>
      <c r="I53" s="13"/>
      <c r="J53" s="19">
        <f t="shared" si="2"/>
        <v>0.89999999999999991</v>
      </c>
      <c r="K53" s="19">
        <f t="shared" si="1"/>
        <v>8.34</v>
      </c>
      <c r="L53" s="38" t="s">
        <v>6</v>
      </c>
      <c r="M53" s="39"/>
    </row>
    <row r="54" spans="1:13" x14ac:dyDescent="0.25">
      <c r="A54" s="15" t="s">
        <v>5</v>
      </c>
      <c r="B54" s="29" t="s">
        <v>136</v>
      </c>
      <c r="C54" s="15" t="s">
        <v>95</v>
      </c>
      <c r="D54" s="15" t="s">
        <v>96</v>
      </c>
      <c r="E54" s="15">
        <v>4.9000000000000004</v>
      </c>
      <c r="F54" s="15">
        <v>0.5</v>
      </c>
      <c r="G54" s="17" t="s">
        <v>14</v>
      </c>
      <c r="H54" s="16"/>
      <c r="I54" s="13"/>
      <c r="J54" s="19">
        <f t="shared" si="2"/>
        <v>-0.5</v>
      </c>
      <c r="K54" s="19">
        <f t="shared" si="1"/>
        <v>7.84</v>
      </c>
      <c r="L54" s="38" t="s">
        <v>6</v>
      </c>
      <c r="M54" s="39"/>
    </row>
    <row r="55" spans="1:13" x14ac:dyDescent="0.25">
      <c r="A55" s="15" t="s">
        <v>5</v>
      </c>
      <c r="B55" s="29" t="s">
        <v>136</v>
      </c>
      <c r="C55" s="15" t="s">
        <v>97</v>
      </c>
      <c r="D55" s="15" t="s">
        <v>98</v>
      </c>
      <c r="E55" s="15">
        <v>1.76</v>
      </c>
      <c r="F55" s="15">
        <v>1.5</v>
      </c>
      <c r="G55" s="14" t="s">
        <v>14</v>
      </c>
      <c r="H55" s="16"/>
      <c r="I55" s="13"/>
      <c r="J55" s="19">
        <f t="shared" si="2"/>
        <v>-1.5</v>
      </c>
      <c r="K55" s="19">
        <f t="shared" si="1"/>
        <v>6.34</v>
      </c>
      <c r="L55" s="38" t="s">
        <v>6</v>
      </c>
      <c r="M55" s="39"/>
    </row>
    <row r="56" spans="1:13" x14ac:dyDescent="0.25">
      <c r="A56" s="15" t="s">
        <v>20</v>
      </c>
      <c r="B56" s="29" t="s">
        <v>136</v>
      </c>
      <c r="C56" s="15" t="s">
        <v>99</v>
      </c>
      <c r="D56" s="15" t="s">
        <v>100</v>
      </c>
      <c r="E56" s="15">
        <v>1.7</v>
      </c>
      <c r="F56" s="15">
        <v>1.25</v>
      </c>
      <c r="G56" s="14" t="s">
        <v>7</v>
      </c>
      <c r="H56" s="16"/>
      <c r="I56" s="13"/>
      <c r="J56" s="19">
        <f t="shared" si="2"/>
        <v>0.875</v>
      </c>
      <c r="K56" s="19">
        <f t="shared" si="1"/>
        <v>7.2149999999999999</v>
      </c>
      <c r="L56" s="38" t="s">
        <v>6</v>
      </c>
      <c r="M56" s="39"/>
    </row>
    <row r="57" spans="1:13" x14ac:dyDescent="0.25">
      <c r="A57" s="15" t="s">
        <v>5</v>
      </c>
      <c r="B57" s="29" t="s">
        <v>136</v>
      </c>
      <c r="C57" s="15" t="s">
        <v>115</v>
      </c>
      <c r="D57" s="15" t="s">
        <v>101</v>
      </c>
      <c r="E57" s="15">
        <v>2.2000000000000002</v>
      </c>
      <c r="F57" s="15">
        <v>1.25</v>
      </c>
      <c r="G57" s="18" t="s">
        <v>14</v>
      </c>
      <c r="H57" s="16"/>
      <c r="I57" s="13"/>
      <c r="J57" s="19">
        <f t="shared" si="2"/>
        <v>-1.25</v>
      </c>
      <c r="K57" s="19">
        <f t="shared" si="1"/>
        <v>5.9649999999999999</v>
      </c>
      <c r="L57" s="38" t="s">
        <v>6</v>
      </c>
      <c r="M57" s="39"/>
    </row>
    <row r="58" spans="1:13" x14ac:dyDescent="0.25">
      <c r="A58" s="15" t="s">
        <v>5</v>
      </c>
      <c r="B58" s="29" t="s">
        <v>136</v>
      </c>
      <c r="C58" s="15" t="s">
        <v>116</v>
      </c>
      <c r="D58" s="15" t="s">
        <v>102</v>
      </c>
      <c r="E58" s="15">
        <v>2.25</v>
      </c>
      <c r="F58" s="15">
        <v>1.25</v>
      </c>
      <c r="G58" s="14" t="s">
        <v>14</v>
      </c>
      <c r="H58" s="16"/>
      <c r="I58" s="13"/>
      <c r="J58" s="19">
        <f t="shared" si="2"/>
        <v>-1.25</v>
      </c>
      <c r="K58" s="19">
        <f t="shared" si="1"/>
        <v>4.7149999999999999</v>
      </c>
      <c r="L58" s="38" t="s">
        <v>6</v>
      </c>
      <c r="M58" s="39"/>
    </row>
    <row r="59" spans="1:13" x14ac:dyDescent="0.25">
      <c r="A59" s="15" t="s">
        <v>5</v>
      </c>
      <c r="B59" s="29" t="s">
        <v>136</v>
      </c>
      <c r="C59" s="15" t="s">
        <v>117</v>
      </c>
      <c r="D59" s="15" t="s">
        <v>103</v>
      </c>
      <c r="E59" s="15">
        <v>2.5</v>
      </c>
      <c r="F59" s="15">
        <v>1</v>
      </c>
      <c r="G59" s="14" t="s">
        <v>14</v>
      </c>
      <c r="H59" s="16"/>
      <c r="I59" s="13"/>
      <c r="J59" s="19">
        <f t="shared" si="2"/>
        <v>-1</v>
      </c>
      <c r="K59" s="19">
        <f t="shared" si="1"/>
        <v>3.7149999999999999</v>
      </c>
      <c r="L59" s="38" t="s">
        <v>6</v>
      </c>
      <c r="M59" s="39"/>
    </row>
    <row r="60" spans="1:13" x14ac:dyDescent="0.25">
      <c r="A60" s="15" t="s">
        <v>20</v>
      </c>
      <c r="B60" s="29" t="s">
        <v>136</v>
      </c>
      <c r="C60" s="15" t="s">
        <v>118</v>
      </c>
      <c r="D60" s="15" t="s">
        <v>104</v>
      </c>
      <c r="E60" s="15">
        <v>1.95</v>
      </c>
      <c r="F60" s="15">
        <v>1.5</v>
      </c>
      <c r="G60" s="14" t="s">
        <v>14</v>
      </c>
      <c r="H60" s="16"/>
      <c r="I60" s="13"/>
      <c r="J60" s="19">
        <f t="shared" si="2"/>
        <v>-1.5</v>
      </c>
      <c r="K60" s="19">
        <f t="shared" si="1"/>
        <v>2.2149999999999999</v>
      </c>
      <c r="L60" s="38" t="s">
        <v>6</v>
      </c>
      <c r="M60" s="39"/>
    </row>
    <row r="61" spans="1:13" x14ac:dyDescent="0.25">
      <c r="A61" s="15" t="s">
        <v>5</v>
      </c>
      <c r="B61" s="29" t="s">
        <v>136</v>
      </c>
      <c r="C61" s="15" t="s">
        <v>119</v>
      </c>
      <c r="D61" s="15" t="s">
        <v>105</v>
      </c>
      <c r="E61" s="15">
        <v>1.74</v>
      </c>
      <c r="F61" s="15">
        <v>1.5</v>
      </c>
      <c r="G61" s="17" t="s">
        <v>14</v>
      </c>
      <c r="H61" s="16"/>
      <c r="I61" s="13"/>
      <c r="J61" s="19">
        <f t="shared" si="2"/>
        <v>-1.5</v>
      </c>
      <c r="K61" s="19">
        <f t="shared" si="1"/>
        <v>0.71499999999999986</v>
      </c>
      <c r="L61" s="38" t="s">
        <v>6</v>
      </c>
      <c r="M61" s="39"/>
    </row>
    <row r="62" spans="1:13" x14ac:dyDescent="0.25">
      <c r="A62" s="15" t="s">
        <v>5</v>
      </c>
      <c r="B62" s="29" t="s">
        <v>136</v>
      </c>
      <c r="C62" s="15" t="s">
        <v>120</v>
      </c>
      <c r="D62" s="15" t="s">
        <v>106</v>
      </c>
      <c r="E62" s="15">
        <v>1.83</v>
      </c>
      <c r="F62" s="15">
        <v>1.25</v>
      </c>
      <c r="G62" s="17" t="s">
        <v>14</v>
      </c>
      <c r="H62" s="16"/>
      <c r="I62" s="13"/>
      <c r="J62" s="19">
        <f t="shared" si="2"/>
        <v>-1.25</v>
      </c>
      <c r="K62" s="19">
        <f t="shared" si="1"/>
        <v>-0.53500000000000014</v>
      </c>
      <c r="L62" s="38" t="s">
        <v>6</v>
      </c>
      <c r="M62" s="39"/>
    </row>
    <row r="63" spans="1:13" x14ac:dyDescent="0.25">
      <c r="A63" s="15" t="s">
        <v>5</v>
      </c>
      <c r="B63" s="29" t="s">
        <v>136</v>
      </c>
      <c r="C63" s="15" t="s">
        <v>121</v>
      </c>
      <c r="D63" s="15" t="s">
        <v>107</v>
      </c>
      <c r="E63" s="15">
        <v>2.1</v>
      </c>
      <c r="F63" s="15">
        <v>1.75</v>
      </c>
      <c r="G63" s="14" t="s">
        <v>7</v>
      </c>
      <c r="H63" s="16"/>
      <c r="I63" s="13"/>
      <c r="J63" s="19">
        <f t="shared" si="2"/>
        <v>1.9250000000000003</v>
      </c>
      <c r="K63" s="19">
        <f t="shared" si="1"/>
        <v>1.3900000000000001</v>
      </c>
      <c r="L63" s="38" t="s">
        <v>6</v>
      </c>
      <c r="M63" s="39"/>
    </row>
    <row r="64" spans="1:13" x14ac:dyDescent="0.25">
      <c r="A64" s="15" t="s">
        <v>5</v>
      </c>
      <c r="B64" s="29" t="s">
        <v>136</v>
      </c>
      <c r="C64" s="15" t="s">
        <v>122</v>
      </c>
      <c r="D64" s="15" t="s">
        <v>108</v>
      </c>
      <c r="E64" s="15">
        <v>1.8</v>
      </c>
      <c r="F64" s="15">
        <v>1.5</v>
      </c>
      <c r="G64" s="18" t="s">
        <v>7</v>
      </c>
      <c r="H64" s="16"/>
      <c r="I64" s="13"/>
      <c r="J64" s="19">
        <f t="shared" si="2"/>
        <v>1.2000000000000002</v>
      </c>
      <c r="K64" s="19">
        <f t="shared" si="1"/>
        <v>2.5900000000000003</v>
      </c>
      <c r="L64" s="38" t="s">
        <v>6</v>
      </c>
      <c r="M64" s="39"/>
    </row>
    <row r="65" spans="1:14" x14ac:dyDescent="0.25">
      <c r="A65" s="15" t="s">
        <v>5</v>
      </c>
      <c r="B65" s="29" t="s">
        <v>136</v>
      </c>
      <c r="C65" s="15" t="s">
        <v>123</v>
      </c>
      <c r="D65" s="15" t="s">
        <v>109</v>
      </c>
      <c r="E65" s="15">
        <v>2.4</v>
      </c>
      <c r="F65" s="15">
        <v>1</v>
      </c>
      <c r="G65" s="14" t="s">
        <v>7</v>
      </c>
      <c r="H65" s="16"/>
      <c r="I65" s="13"/>
      <c r="J65" s="19">
        <f t="shared" si="2"/>
        <v>1.4</v>
      </c>
      <c r="K65" s="19">
        <f t="shared" si="1"/>
        <v>3.99</v>
      </c>
      <c r="L65" s="38" t="s">
        <v>6</v>
      </c>
      <c r="M65" s="39"/>
    </row>
    <row r="66" spans="1:14" x14ac:dyDescent="0.25">
      <c r="A66" s="15" t="s">
        <v>5</v>
      </c>
      <c r="B66" s="29" t="s">
        <v>136</v>
      </c>
      <c r="C66" s="15" t="s">
        <v>124</v>
      </c>
      <c r="D66" s="15" t="s">
        <v>110</v>
      </c>
      <c r="E66" s="15">
        <v>2.9</v>
      </c>
      <c r="F66" s="15">
        <v>0.75</v>
      </c>
      <c r="G66" s="14" t="s">
        <v>7</v>
      </c>
      <c r="H66" s="16"/>
      <c r="I66" s="13"/>
      <c r="J66" s="19">
        <f t="shared" si="2"/>
        <v>1.4249999999999998</v>
      </c>
      <c r="K66" s="19">
        <f t="shared" si="1"/>
        <v>5.415</v>
      </c>
      <c r="L66" s="38" t="s">
        <v>6</v>
      </c>
      <c r="M66" s="39"/>
    </row>
    <row r="67" spans="1:14" x14ac:dyDescent="0.25">
      <c r="A67" s="15" t="s">
        <v>5</v>
      </c>
      <c r="B67" s="29" t="s">
        <v>130</v>
      </c>
      <c r="C67" s="15" t="s">
        <v>125</v>
      </c>
      <c r="D67" s="15" t="s">
        <v>111</v>
      </c>
      <c r="E67" s="15">
        <v>1.8</v>
      </c>
      <c r="F67" s="15">
        <v>1.25</v>
      </c>
      <c r="G67" s="17" t="s">
        <v>7</v>
      </c>
      <c r="H67" s="16"/>
      <c r="I67" s="13"/>
      <c r="J67" s="19">
        <f t="shared" si="2"/>
        <v>1</v>
      </c>
      <c r="K67" s="19">
        <f t="shared" si="1"/>
        <v>6.415</v>
      </c>
      <c r="L67" s="38" t="s">
        <v>6</v>
      </c>
      <c r="M67" s="39"/>
    </row>
    <row r="68" spans="1:14" x14ac:dyDescent="0.25">
      <c r="A68" s="15" t="s">
        <v>5</v>
      </c>
      <c r="B68" s="29" t="s">
        <v>136</v>
      </c>
      <c r="C68" s="15" t="s">
        <v>126</v>
      </c>
      <c r="D68" s="15" t="s">
        <v>112</v>
      </c>
      <c r="E68" s="15">
        <v>2.35</v>
      </c>
      <c r="F68" s="15">
        <v>1</v>
      </c>
      <c r="G68" s="14" t="s">
        <v>14</v>
      </c>
      <c r="H68" s="16"/>
      <c r="I68" s="13"/>
      <c r="J68" s="19">
        <f t="shared" si="2"/>
        <v>-1</v>
      </c>
      <c r="K68" s="19">
        <f t="shared" si="1"/>
        <v>5.415</v>
      </c>
      <c r="L68" s="38" t="s">
        <v>6</v>
      </c>
      <c r="M68" s="39"/>
    </row>
    <row r="69" spans="1:14" ht="16.5" thickBot="1" x14ac:dyDescent="0.3">
      <c r="A69" s="15" t="s">
        <v>113</v>
      </c>
      <c r="B69" s="29" t="s">
        <v>130</v>
      </c>
      <c r="C69" s="15" t="s">
        <v>127</v>
      </c>
      <c r="D69" s="15" t="s">
        <v>114</v>
      </c>
      <c r="E69" s="15">
        <v>1.83</v>
      </c>
      <c r="F69" s="15">
        <v>1.5</v>
      </c>
      <c r="G69" s="17" t="s">
        <v>7</v>
      </c>
      <c r="H69" s="16"/>
      <c r="I69" s="13"/>
      <c r="J69" s="19">
        <f t="shared" si="2"/>
        <v>1.2450000000000001</v>
      </c>
      <c r="K69" s="19">
        <f t="shared" si="1"/>
        <v>6.66</v>
      </c>
      <c r="L69" s="38" t="s">
        <v>6</v>
      </c>
      <c r="M69" s="39"/>
    </row>
    <row r="70" spans="1:14" ht="16.5" thickTop="1" x14ac:dyDescent="0.25">
      <c r="A70" s="31"/>
      <c r="B70" s="30"/>
      <c r="C70" s="35"/>
      <c r="D70" s="31"/>
      <c r="E70" s="32"/>
      <c r="F70" s="31"/>
      <c r="G70" s="31"/>
      <c r="H70" s="33"/>
      <c r="I70" s="32"/>
      <c r="J70" s="30"/>
      <c r="K70" s="34"/>
      <c r="L70" s="40"/>
      <c r="M70" s="41"/>
      <c r="N70" s="21"/>
    </row>
  </sheetData>
  <mergeCells count="66">
    <mergeCell ref="L19:M19"/>
    <mergeCell ref="L20:M20"/>
    <mergeCell ref="L21:M21"/>
    <mergeCell ref="A2:C3"/>
    <mergeCell ref="L52:M52"/>
    <mergeCell ref="L53:M53"/>
    <mergeCell ref="L54:M54"/>
    <mergeCell ref="L55:M55"/>
    <mergeCell ref="L43:M43"/>
    <mergeCell ref="L44:M44"/>
    <mergeCell ref="L45:M45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46:M46"/>
    <mergeCell ref="L47:M47"/>
    <mergeCell ref="L48:M48"/>
    <mergeCell ref="L49:M49"/>
    <mergeCell ref="L50:M50"/>
    <mergeCell ref="L51:M51"/>
    <mergeCell ref="L35:M35"/>
    <mergeCell ref="L36:M36"/>
    <mergeCell ref="L37:M37"/>
    <mergeCell ref="L38:M38"/>
    <mergeCell ref="L39:M39"/>
    <mergeCell ref="L40:M40"/>
    <mergeCell ref="L41:M41"/>
    <mergeCell ref="L42:M42"/>
    <mergeCell ref="L65:M65"/>
    <mergeCell ref="L66:M66"/>
    <mergeCell ref="L67:M67"/>
    <mergeCell ref="L68:M68"/>
    <mergeCell ref="L69:M69"/>
    <mergeCell ref="L70:M70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</mergeCells>
  <conditionalFormatting sqref="J70 G7:G69">
    <cfRule type="containsText" dxfId="11" priority="15" operator="containsText" text="V">
      <formula>NOT(ISERROR(SEARCH("V",G7)))</formula>
    </cfRule>
    <cfRule type="containsText" dxfId="10" priority="16" operator="containsText" text="L">
      <formula>NOT(ISERROR(SEARCH("L",G7)))</formula>
    </cfRule>
    <cfRule type="containsText" dxfId="9" priority="17" operator="containsText" text="W">
      <formula>NOT(ISERROR(SEARCH("W",G7)))</formula>
    </cfRule>
  </conditionalFormatting>
  <conditionalFormatting sqref="M3">
    <cfRule type="cellIs" dxfId="8" priority="10" operator="lessThan">
      <formula>0.5</formula>
    </cfRule>
    <cfRule type="cellIs" dxfId="7" priority="11" operator="greaterThanOrEqual">
      <formula>0.5</formula>
    </cfRule>
  </conditionalFormatting>
  <conditionalFormatting sqref="F3">
    <cfRule type="cellIs" dxfId="6" priority="6" operator="lessThan">
      <formula>0</formula>
    </cfRule>
    <cfRule type="cellIs" dxfId="5" priority="7" operator="greaterThanOrEqual">
      <formula>0</formula>
    </cfRule>
  </conditionalFormatting>
  <conditionalFormatting sqref="E3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H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Soumynon</dc:creator>
  <cp:lastModifiedBy>Dani Navedo</cp:lastModifiedBy>
  <dcterms:created xsi:type="dcterms:W3CDTF">2012-05-19T20:13:53Z</dcterms:created>
  <dcterms:modified xsi:type="dcterms:W3CDTF">2021-04-06T14:42:38Z</dcterms:modified>
</cp:coreProperties>
</file>